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Financial_Synergies" sheetId="1" r:id="rId1"/>
  </sheets>
  <definedNames>
    <definedName name="_xlnm.Print_Area" localSheetId="0">'Financial_Synergies'!$B$2:$G$20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J11" authorId="0">
      <text>
        <r>
          <rPr>
            <b/>
            <sz val="9"/>
            <color indexed="8"/>
            <rFont val="Tahoma"/>
            <family val="2"/>
          </rPr>
          <t>Securely computed results</t>
        </r>
        <r>
          <rPr>
            <sz val="10"/>
            <color rgb="FF000000"/>
            <rFont val="Arial"/>
            <family val="2"/>
          </rPr>
          <t/>
        </r>
      </text>
    </comment>
    <comment ref="E20" authorId="0">
      <text>
        <r>
          <rPr>
            <b/>
            <sz val="9"/>
            <color indexed="8"/>
            <rFont val="Tahoma"/>
            <family val="2"/>
          </rPr>
          <t>Inputs from the buyer are irrelevant</t>
        </r>
        <r>
          <rPr>
            <sz val="10"/>
            <color rgb="FF000000"/>
            <rFont val="Arial"/>
            <family val="2"/>
          </rPr>
          <t/>
        </r>
      </text>
    </comment>
    <comment ref="F20" authorId="0">
      <text>
        <r>
          <rPr>
            <b/>
            <sz val="9"/>
            <color indexed="8"/>
            <rFont val="Tahoma"/>
            <family val="2"/>
          </rPr>
          <t>Private inputs from the target</t>
        </r>
        <r>
          <rPr>
            <sz val="10"/>
            <color rgb="FF000000"/>
            <rFont val="Arial"/>
            <family val="2"/>
          </rPr>
          <t/>
        </r>
      </text>
    </comment>
    <comment ref="H20" authorId="0">
      <text>
        <r>
          <rPr>
            <b/>
            <sz val="9"/>
            <color indexed="8"/>
            <rFont val="Tahoma"/>
            <family val="2"/>
          </rPr>
          <t>Cells holding formulas</t>
        </r>
        <r>
          <rPr>
            <sz val="10"/>
            <color rgb="FF000000"/>
            <rFont val="Arial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<sst xmlns="http://schemas.openxmlformats.org/spreadsheetml/2006/main" count="21" uniqueCount="20">
  <si>
    <t>Estimating Synergies from Acquisitions</t>
  </si>
  <si>
    <t>Buyer (Before)</t>
  </si>
  <si>
    <t>Target (Before)</t>
  </si>
  <si>
    <t>Buyer + Target (Before)</t>
  </si>
  <si>
    <t>NEWCO</t>
  </si>
  <si>
    <t>NEWCCO  SECCOMP</t>
  </si>
  <si>
    <t>Value Impact</t>
  </si>
  <si>
    <t>WACC, before acquisition</t>
  </si>
  <si>
    <t>SECCOMP:</t>
  </si>
  <si>
    <t>NEWCO'S WACC, after acquisition</t>
  </si>
  <si>
    <t>Total Capital of Buyer and Target, before acquisition</t>
  </si>
  <si>
    <t>Dollar Cost of Capital</t>
  </si>
  <si>
    <t>Present Value of Synergies from Acquisition:</t>
  </si>
  <si>
    <t>Present Value of Synergies from Acquisition (SECCOMP):</t>
  </si>
  <si>
    <t>Calculation of NEWCO's Cost of Capital After Acquisition</t>
  </si>
  <si>
    <t>CAPM Cost of Equity =</t>
  </si>
  <si>
    <t>After-Tax Cost of Debt =</t>
  </si>
  <si>
    <t>Weights in target capital structure for NEWCO</t>
  </si>
  <si>
    <t>Targeted weight of debt (%)</t>
  </si>
  <si>
    <t>Targeted weight of equity (%)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</si>
</sst>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\-d\-yy"/>
    <numFmt numFmtId="165" formatCode="&quot; $&quot;#,##0&quot; &quot;;&quot; $(&quot;#,##0&quot;)&quot;;&quot; $-&quot;00&quot; &quot;;&quot; &quot;@&quot; &quot;"/>
    <numFmt numFmtId="166" formatCode="&quot;$&quot;#,##0"/>
    <numFmt numFmtId="167" formatCode="0.0%"/>
    <numFmt numFmtId="168" formatCode="&quot; $&quot;0&quot; &quot;;&quot; $(&quot;0&quot;)&quot;;&quot; $-&quot;00&quot; &quot;;@&quot; &quot;"/>
    <numFmt numFmtId="169" formatCode="[$$-409]#,##0"/>
    <numFmt numFmtId="170" formatCode="&quot; $&quot;#,##0.00&quot; &quot;;&quot; $(&quot;#,##0.00&quot;)&quot;;&quot; $-&quot;00&quot; &quot;;&quot; &quot;@&quot; &quot;"/>
    <numFmt numFmtId="171" formatCode="&quot;$&quot;#,##0&quot; &quot;;[Red]&quot;($&quot;#,##0&quot;)&quot;"/>
    <numFmt numFmtId="172" formatCode="00"/>
    <numFmt numFmtId="173" formatCode="#,##0&quot;  &quot;;[Red]&quot;-&quot;#,##0&quot;  &quot;"/>
    <numFmt numFmtId="174" formatCode="#,##0&quot;  &quot;;&quot;-&quot;#,##0&quot;  &quot;"/>
    <numFmt numFmtId="175" formatCode="0.00&quot; &quot;"/>
  </numFmts>
  <fonts count="80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??"/>
      <family val="3"/>
    </font>
    <font>
      <b/>
      <sz val="8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u val="single"/>
      <sz val="11"/>
      <color indexed="16"/>
      <name val="Arial"/>
      <family val="2"/>
    </font>
    <font>
      <sz val="10"/>
      <color indexed="8"/>
      <name val="Helv"/>
      <family val="0"/>
    </font>
    <font>
      <sz val="10"/>
      <color indexed="12"/>
      <name val="Arial"/>
      <family val="2"/>
    </font>
    <font>
      <sz val="7"/>
      <color indexed="8"/>
      <name val="Small Fonts"/>
      <family val="0"/>
    </font>
    <font>
      <b/>
      <i/>
      <sz val="16"/>
      <color indexed="8"/>
      <name val="Helv"/>
      <family val="0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Tahoma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??"/>
      <family val="3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FFFF"/>
      <name val="Times New Roman"/>
      <family val="1"/>
    </font>
    <font>
      <sz val="11"/>
      <color rgb="FF3F3F76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u val="single"/>
      <sz val="11"/>
      <color rgb="FF800000"/>
      <name val="Arial"/>
      <family val="2"/>
    </font>
    <font>
      <sz val="10"/>
      <color rgb="FF000000"/>
      <name val="Helv"/>
      <family val="0"/>
    </font>
    <font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7"/>
      <color rgb="FF000000"/>
      <name val="Small Fonts"/>
      <family val="0"/>
    </font>
    <font>
      <b/>
      <i/>
      <sz val="16"/>
      <color rgb="FF000000"/>
      <name val="Helv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8"/>
      <color rgb="FF0000FF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BFBFBF"/>
      <name val="Calibri"/>
      <family val="2"/>
    </font>
    <font>
      <sz val="11"/>
      <color rgb="FF0000FF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u val="single"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868B9"/>
        <bgColor indexed="64"/>
      </patternFill>
    </fill>
    <fill>
      <patternFill patternType="solid">
        <fgColor rgb="FFC1D3E6"/>
        <bgColor indexed="64"/>
      </patternFill>
    </fill>
  </fills>
  <borders count="13">
    <border>
      <left/>
      <right/>
      <top/>
      <bottom/>
      <diagonal/>
    </border>
    <border>
      <left style="double">
        <color rgb="FF000000"/>
      </left>
      <right/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rgb="FF000000"/>
      </top>
      <bottom style="double">
        <color rgb="FF000000"/>
      </bottom>
    </border>
    <border>
      <left/>
      <right/>
      <top/>
      <bottom style="medium">
        <color rgb="FF000000"/>
      </bottom>
    </border>
  </borders>
  <cellStyleXfs count="8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4" fontId="42" fillId="20" borderId="1" applyProtection="0">
      <alignment horizontal="center" vertical="center"/>
    </xf>
    <xf numFmtId="0" fontId="43" fillId="21" borderId="0" applyNumberFormat="0" applyBorder="0" applyAlignment="0" applyProtection="0"/>
    <xf numFmtId="0" fontId="44" fillId="22" borderId="2" applyNumberFormat="0" applyAlignment="0" applyProtection="0"/>
    <xf numFmtId="0" fontId="45" fillId="23" borderId="3" applyNumberFormat="0" applyAlignment="0" applyProtection="0"/>
    <xf numFmtId="0" fontId="46" fillId="0" borderId="4" applyNumberFormat="0" applyFill="0" applyAlignment="0" applyProtection="0"/>
    <xf numFmtId="170" fontId="0" fillId="0" borderId="0" applyFont="0" applyFill="0" applyBorder="0" applyAlignment="0" applyProtection="0"/>
    <xf numFmtId="171" fontId="47" fillId="0" borderId="0" applyBorder="0">
      <alignment/>
      <protection locked="0"/>
    </xf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17" fontId="50" fillId="30" borderId="0" applyBorder="0" applyProtection="0">
      <alignment horizontal="left"/>
    </xf>
    <xf numFmtId="0" fontId="51" fillId="31" borderId="2" applyNumberFormat="0" applyAlignment="0" applyProtection="0"/>
    <xf numFmtId="172" fontId="52" fillId="0" borderId="0" applyBorder="0">
      <alignment/>
      <protection locked="0"/>
    </xf>
    <xf numFmtId="173" fontId="53" fillId="32" borderId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Border="0">
      <alignment/>
      <protection locked="0"/>
    </xf>
    <xf numFmtId="0" fontId="55" fillId="0" borderId="0" applyNumberFormat="0" applyBorder="0">
      <alignment/>
      <protection locked="0"/>
    </xf>
    <xf numFmtId="0" fontId="56" fillId="0" borderId="6" applyNumberFormat="0" applyFill="0" applyAlignment="0" applyProtection="0"/>
    <xf numFmtId="0" fontId="57" fillId="33" borderId="0" applyNumberFormat="0" applyBorder="0" applyAlignment="0" applyProtection="0"/>
    <xf numFmtId="10" fontId="53" fillId="34" borderId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35" borderId="0" applyNumberFormat="0" applyBorder="0" applyAlignment="0" applyProtection="0"/>
    <xf numFmtId="174" fontId="59" fillId="0" borderId="0" applyBorder="0" applyProtection="0">
      <alignment/>
    </xf>
    <xf numFmtId="175" fontId="60" fillId="0" borderId="0" applyBorder="0" applyProtection="0">
      <alignment/>
    </xf>
    <xf numFmtId="0" fontId="40" fillId="36" borderId="7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1" fillId="22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49" fillId="0" borderId="10" applyNumberFormat="0" applyFill="0" applyAlignment="0" applyProtection="0"/>
    <xf numFmtId="0" fontId="55" fillId="0" borderId="11" applyNumberFormat="0">
      <alignment/>
      <protection locked="0"/>
    </xf>
    <xf numFmtId="174" fontId="53" fillId="37" borderId="0" applyBorder="0" applyAlignment="0" applyProtection="0"/>
    <xf numFmtId="174" fontId="53" fillId="0" borderId="0" applyBorder="0" applyProtection="0">
      <alignment/>
    </xf>
    <xf numFmtId="174" fontId="53" fillId="32" borderId="0" applyBorder="0" applyAlignment="0" applyProtection="0"/>
    <xf numFmtId="3" fontId="66" fillId="0" borderId="6" applyProtection="0">
      <alignment/>
    </xf>
  </cellStyleXfs>
  <cellXfs count="43">
    <xf numFmtId="0" fontId="0" fillId="0" borderId="0" xfId="0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12" xfId="0" applyFont="1" applyBorder="1" applyAlignment="1">
      <alignment horizontal="center" wrapText="1"/>
    </xf>
    <xf numFmtId="167" fontId="70" fillId="0" borderId="0" xfId="0" applyNumberFormat="1" applyFont="1" applyAlignment="1">
      <alignment/>
    </xf>
    <xf numFmtId="167" fontId="70" fillId="0" borderId="0" xfId="66" applyNumberFormat="1" applyFont="1" applyAlignment="1">
      <alignment/>
    </xf>
    <xf numFmtId="167" fontId="71" fillId="0" borderId="0" xfId="66" applyNumberFormat="1" applyFont="1" applyAlignment="1">
      <alignment/>
    </xf>
    <xf numFmtId="0" fontId="69" fillId="0" borderId="0" xfId="0" applyFont="1" applyAlignment="1">
      <alignment horizontal="right"/>
    </xf>
    <xf numFmtId="167" fontId="69" fillId="0" borderId="0" xfId="0" applyNumberFormat="1" applyFont="1" applyAlignment="1">
      <alignment/>
    </xf>
    <xf numFmtId="167" fontId="69" fillId="0" borderId="0" xfId="66" applyNumberFormat="1" applyFont="1" applyFill="1" applyAlignment="1">
      <alignment/>
    </xf>
    <xf numFmtId="167" fontId="68" fillId="0" borderId="0" xfId="0" applyNumberFormat="1" applyFont="1" applyAlignment="1">
      <alignment/>
    </xf>
    <xf numFmtId="165" fontId="72" fillId="38" borderId="0" xfId="38" applyNumberFormat="1" applyFont="1" applyFill="1" applyAlignment="1">
      <alignment/>
    </xf>
    <xf numFmtId="165" fontId="72" fillId="39" borderId="0" xfId="38" applyNumberFormat="1" applyFont="1" applyFill="1" applyAlignment="1">
      <alignment/>
    </xf>
    <xf numFmtId="0" fontId="68" fillId="0" borderId="0" xfId="0" applyFont="1" applyFill="1" applyAlignment="1">
      <alignment/>
    </xf>
    <xf numFmtId="165" fontId="70" fillId="0" borderId="0" xfId="38" applyNumberFormat="1" applyFont="1" applyFill="1" applyAlignment="1">
      <alignment/>
    </xf>
    <xf numFmtId="169" fontId="69" fillId="0" borderId="0" xfId="38" applyNumberFormat="1" applyFont="1" applyFill="1" applyAlignment="1">
      <alignment/>
    </xf>
    <xf numFmtId="168" fontId="69" fillId="0" borderId="0" xfId="38" applyNumberFormat="1" applyFont="1" applyFill="1" applyAlignment="1">
      <alignment/>
    </xf>
    <xf numFmtId="166" fontId="70" fillId="0" borderId="0" xfId="0" applyNumberFormat="1" applyFont="1" applyAlignment="1">
      <alignment horizontal="center"/>
    </xf>
    <xf numFmtId="165" fontId="69" fillId="0" borderId="0" xfId="38" applyNumberFormat="1" applyFont="1" applyFill="1" applyAlignment="1">
      <alignment/>
    </xf>
    <xf numFmtId="165" fontId="68" fillId="0" borderId="0" xfId="38" applyNumberFormat="1" applyFont="1" applyFill="1" applyAlignment="1">
      <alignment/>
    </xf>
    <xf numFmtId="166" fontId="69" fillId="0" borderId="0" xfId="0" applyNumberFormat="1" applyFont="1" applyAlignment="1">
      <alignment horizontal="center"/>
    </xf>
    <xf numFmtId="165" fontId="71" fillId="0" borderId="0" xfId="38" applyNumberFormat="1" applyFont="1" applyAlignment="1">
      <alignment/>
    </xf>
    <xf numFmtId="166" fontId="68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165" fontId="69" fillId="0" borderId="0" xfId="38" applyNumberFormat="1" applyFont="1" applyAlignment="1">
      <alignment/>
    </xf>
    <xf numFmtId="165" fontId="73" fillId="0" borderId="0" xfId="38" applyNumberFormat="1" applyFont="1" applyAlignment="1">
      <alignment horizontal="right"/>
    </xf>
    <xf numFmtId="165" fontId="74" fillId="0" borderId="0" xfId="38" applyNumberFormat="1" applyFont="1" applyAlignment="1">
      <alignment horizontal="right"/>
    </xf>
    <xf numFmtId="166" fontId="74" fillId="0" borderId="6" xfId="38" applyNumberFormat="1" applyFont="1" applyBorder="1" applyAlignment="1">
      <alignment horizontal="center"/>
    </xf>
    <xf numFmtId="168" fontId="74" fillId="0" borderId="0" xfId="38" applyNumberFormat="1" applyFont="1" applyFill="1" applyAlignment="1">
      <alignment horizontal="right"/>
    </xf>
    <xf numFmtId="169" fontId="75" fillId="0" borderId="0" xfId="0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67" fontId="72" fillId="38" borderId="0" xfId="0" applyNumberFormat="1" applyFont="1" applyFill="1" applyAlignment="1">
      <alignment/>
    </xf>
    <xf numFmtId="167" fontId="72" fillId="39" borderId="0" xfId="0" applyNumberFormat="1" applyFont="1" applyFill="1" applyAlignment="1">
      <alignment/>
    </xf>
    <xf numFmtId="0" fontId="70" fillId="0" borderId="0" xfId="0" applyFont="1" applyAlignment="1">
      <alignment/>
    </xf>
    <xf numFmtId="167" fontId="70" fillId="0" borderId="0" xfId="66" applyNumberFormat="1" applyFont="1" applyFill="1" applyAlignment="1">
      <alignment/>
    </xf>
    <xf numFmtId="9" fontId="72" fillId="38" borderId="0" xfId="66" applyFont="1" applyFill="1" applyAlignment="1">
      <alignment/>
    </xf>
    <xf numFmtId="9" fontId="72" fillId="39" borderId="0" xfId="66" applyFont="1" applyFill="1" applyAlignment="1">
      <alignment/>
    </xf>
    <xf numFmtId="9" fontId="78" fillId="0" borderId="0" xfId="66" applyFont="1" applyAlignment="1">
      <alignment/>
    </xf>
    <xf numFmtId="9" fontId="70" fillId="0" borderId="0" xfId="66" applyFont="1" applyFill="1" applyAlignment="1">
      <alignment/>
    </xf>
    <xf numFmtId="9" fontId="69" fillId="0" borderId="0" xfId="66" applyFont="1" applyFill="1" applyAlignment="1">
      <alignment/>
    </xf>
    <xf numFmtId="9" fontId="0" fillId="0" borderId="0" xfId="0" applyNumberFormat="1" applyAlignment="1">
      <alignment/>
    </xf>
    <xf numFmtId="0" fontId="67" fillId="0" borderId="0" xfId="0" applyFont="1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tual Date" xfId="33"/>
    <cellStyle name="Bueno" xfId="34"/>
    <cellStyle name="Cálculo" xfId="35"/>
    <cellStyle name="Celda de comprobación" xfId="36"/>
    <cellStyle name="Celda vinculada" xfId="37"/>
    <cellStyle name="Currency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-tête" xfId="48"/>
    <cellStyle name="Entrada" xfId="49"/>
    <cellStyle name="Fixed" xfId="50"/>
    <cellStyle name="Grey" xfId="51"/>
    <cellStyle name="HEADER" xfId="52"/>
    <cellStyle name="Heading1" xfId="53"/>
    <cellStyle name="Heading2" xfId="54"/>
    <cellStyle name="HIGHLIGHT" xfId="55"/>
    <cellStyle name="Incorrecto" xfId="56"/>
    <cellStyle name="Input [yellow]" xfId="57"/>
    <cellStyle name="Comma" xfId="58"/>
    <cellStyle name="Comma [0]" xfId="59"/>
    <cellStyle name="Currency" xfId="60"/>
    <cellStyle name="Currency [0]" xfId="61"/>
    <cellStyle name="Neutral" xfId="62"/>
    <cellStyle name="no dec" xfId="63"/>
    <cellStyle name="Normal - Style1" xfId="64"/>
    <cellStyle name="Notas" xfId="65"/>
    <cellStyle name="Percent" xfId="66"/>
    <cellStyle name="Percent [2]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Unprot" xfId="76"/>
    <cellStyle name="Unprot$" xfId="77"/>
    <cellStyle name="Unprot_CurrencySKorea" xfId="78"/>
    <cellStyle name="Unprotec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7.8515625" style="0" customWidth="1"/>
    <col min="3" max="3" width="9.140625" style="0" customWidth="1"/>
    <col min="4" max="4" width="10.00390625" style="0" customWidth="1"/>
    <col min="5" max="5" width="10.8515625" style="0" customWidth="1"/>
    <col min="6" max="6" width="11.7109375" style="0" customWidth="1"/>
    <col min="7" max="7" width="9.57421875" style="0" customWidth="1"/>
    <col min="8" max="8" width="9.140625" style="0" customWidth="1"/>
    <col min="9" max="9" width="10.140625" style="0" customWidth="1"/>
    <col min="10" max="10" width="12.8515625" style="0" customWidth="1"/>
    <col min="11" max="11" width="9.140625" style="0" customWidth="1"/>
  </cols>
  <sheetData>
    <row r="1" spans="2:9" ht="18">
      <c r="B1" s="42" t="s">
        <v>0</v>
      </c>
      <c r="C1" s="42"/>
      <c r="D1" s="42"/>
      <c r="E1" s="42"/>
      <c r="F1" s="42"/>
      <c r="G1" s="42"/>
      <c r="H1" s="42"/>
      <c r="I1" s="1"/>
    </row>
    <row r="2" spans="1:10" ht="75.75" thickBot="1">
      <c r="A2" s="2"/>
      <c r="B2" s="2"/>
      <c r="C2" s="2"/>
      <c r="D2" s="2"/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15">
      <c r="A3" s="2">
        <v>1</v>
      </c>
      <c r="B3" s="2" t="s">
        <v>7</v>
      </c>
      <c r="C3" s="2"/>
      <c r="D3" s="2"/>
      <c r="E3" s="4">
        <f>($E$16*$E$19)+($E$14*$E$20)</f>
        <v>0</v>
      </c>
      <c r="F3" s="4">
        <f>($F$16*$F$19)+($F$14*$F$20)</f>
        <v>0.10225000000000001</v>
      </c>
      <c r="G3" s="5">
        <f>((E6/(F6+E6))*(($E$16*$E$19)+($E$14*$E$20)))+((F6/(F6+E6))*(($F$16*$F$19)+($F$14*$F$20)))</f>
        <v>0.10225000000000001</v>
      </c>
      <c r="H3" s="6"/>
      <c r="I3" s="6"/>
      <c r="J3" s="2"/>
    </row>
    <row r="4" spans="1:10" ht="15">
      <c r="A4" s="2"/>
      <c r="B4" s="7" t="s">
        <v>8</v>
      </c>
      <c r="C4" s="2"/>
      <c r="D4" s="2"/>
      <c r="E4" s="8">
        <v>0.082</v>
      </c>
      <c r="F4" s="8">
        <v>0.102</v>
      </c>
      <c r="G4" s="9">
        <v>0.093</v>
      </c>
      <c r="H4" s="6"/>
      <c r="I4" s="6"/>
      <c r="J4" s="2"/>
    </row>
    <row r="5" spans="1:10" ht="15">
      <c r="A5" s="2">
        <v>2</v>
      </c>
      <c r="B5" s="2" t="s">
        <v>9</v>
      </c>
      <c r="C5" s="2"/>
      <c r="D5" s="2"/>
      <c r="E5" s="10"/>
      <c r="F5" s="10"/>
      <c r="G5" s="2"/>
      <c r="H5" s="4">
        <f>(((E16+F16)*($E$6/($E$6+$F$6)))*((E19+F19)*($E$6/($E$6+$F$6))))+((E14*1.05)*((E20+F20)*($E$6/($E$6+$F$6))))</f>
        <v>0</v>
      </c>
      <c r="I5" s="8">
        <v>0.077</v>
      </c>
      <c r="J5" s="2"/>
    </row>
    <row r="6" spans="1:10" ht="15">
      <c r="A6" s="2">
        <v>3</v>
      </c>
      <c r="B6" s="2" t="s">
        <v>10</v>
      </c>
      <c r="C6" s="2"/>
      <c r="D6" s="2"/>
      <c r="E6" s="11">
        <v>0</v>
      </c>
      <c r="F6" s="12">
        <v>6500</v>
      </c>
      <c r="G6" s="13"/>
      <c r="H6" s="14">
        <f>F6+E6</f>
        <v>6500</v>
      </c>
      <c r="I6" s="15">
        <v>12000</v>
      </c>
      <c r="J6" s="2"/>
    </row>
    <row r="7" spans="1:10" ht="15">
      <c r="A7" s="2">
        <v>4</v>
      </c>
      <c r="B7" s="2" t="s">
        <v>11</v>
      </c>
      <c r="C7" s="2"/>
      <c r="D7" s="2"/>
      <c r="E7" s="14">
        <f>E6*(($E$16*$E$19)+($E$14*$E$20))</f>
        <v>0</v>
      </c>
      <c r="F7" s="14">
        <f>F6*(($F$16*$F$19)+($F$14*$F$20))</f>
        <v>664.625</v>
      </c>
      <c r="G7" s="14">
        <f>E7+F7</f>
        <v>664.625</v>
      </c>
      <c r="H7" s="14">
        <f>H5*H6</f>
        <v>0</v>
      </c>
      <c r="I7" s="16">
        <v>923</v>
      </c>
      <c r="J7" s="17">
        <f>G7-H7</f>
        <v>664.625</v>
      </c>
    </row>
    <row r="8" spans="1:10" ht="15">
      <c r="A8" s="2"/>
      <c r="B8" s="7" t="s">
        <v>8</v>
      </c>
      <c r="C8" s="2"/>
      <c r="D8" s="2"/>
      <c r="E8" s="18">
        <v>451</v>
      </c>
      <c r="F8" s="18">
        <v>665</v>
      </c>
      <c r="G8" s="18">
        <v>1116</v>
      </c>
      <c r="H8" s="19"/>
      <c r="I8" s="19"/>
      <c r="J8" s="20">
        <v>192</v>
      </c>
    </row>
    <row r="9" spans="1:10" ht="15.75" thickBot="1">
      <c r="A9" s="2"/>
      <c r="B9" s="2"/>
      <c r="C9" s="2"/>
      <c r="D9" s="2"/>
      <c r="E9" s="21"/>
      <c r="F9" s="21"/>
      <c r="G9" s="21"/>
      <c r="H9" s="21"/>
      <c r="I9" s="21"/>
      <c r="J9" s="22"/>
    </row>
    <row r="10" spans="1:10" ht="20.25" thickBot="1" thickTop="1">
      <c r="A10" s="2"/>
      <c r="B10" s="23"/>
      <c r="C10" s="2"/>
      <c r="D10" s="2"/>
      <c r="E10" s="24"/>
      <c r="F10" s="24"/>
      <c r="G10" s="2"/>
      <c r="H10" s="25" t="s">
        <v>12</v>
      </c>
      <c r="I10" s="26"/>
      <c r="J10" s="27" t="e">
        <f>((E6*(($E$16*$E$19)+($E$14*$E$20)))+(F6*(($F$16*$F$19)+($F$14*$F$20)))-((F6+E6)*((((E16+F16)*($E$6/($E$6+$F$6)))*((E19+F19)*($E$6/($E$6+$F$6))))+((E14*1.05)*((E20+F20)*($E$6/($E$6+$F$6)))))))/((((E16+F16)*($E$6/($E$6+$F$6)))*((E19+F19)*($E$6/($E$6+$F$6))))+((E14*1.05)*((E20+F20)*($E$6/($E$6+$F$6)))))</f>
        <v>#DIV/0!</v>
      </c>
    </row>
    <row r="11" spans="1:10" ht="19.5" thickTop="1">
      <c r="A11" s="2"/>
      <c r="B11" s="2"/>
      <c r="C11" s="2"/>
      <c r="D11" s="2"/>
      <c r="E11" s="2"/>
      <c r="F11" s="2"/>
      <c r="G11" s="2"/>
      <c r="H11" s="28" t="s">
        <v>13</v>
      </c>
      <c r="I11" s="2"/>
      <c r="J11" s="29">
        <v>2498</v>
      </c>
    </row>
    <row r="12" spans="1:10" ht="15">
      <c r="A12" s="2"/>
      <c r="B12" s="30" t="s">
        <v>14</v>
      </c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>
        <v>6</v>
      </c>
      <c r="B14" s="31" t="s">
        <v>15</v>
      </c>
      <c r="C14" s="2"/>
      <c r="D14" s="2"/>
      <c r="E14" s="32">
        <v>0</v>
      </c>
      <c r="F14" s="33">
        <v>0.145</v>
      </c>
      <c r="G14" s="2"/>
      <c r="H14" s="4">
        <f>E14*1.05</f>
        <v>0</v>
      </c>
      <c r="I14" s="8">
        <v>0.116</v>
      </c>
      <c r="J14" s="2"/>
    </row>
    <row r="15" spans="1:10" ht="15">
      <c r="A15" s="2"/>
      <c r="B15" s="2"/>
      <c r="C15" s="2"/>
      <c r="D15" s="2"/>
      <c r="E15" s="2"/>
      <c r="F15" s="2"/>
      <c r="G15" s="2"/>
      <c r="H15" s="34"/>
      <c r="I15" s="2"/>
      <c r="J15" s="2"/>
    </row>
    <row r="16" spans="1:10" ht="15">
      <c r="A16" s="2">
        <v>17</v>
      </c>
      <c r="B16" s="31" t="s">
        <v>16</v>
      </c>
      <c r="C16" s="2"/>
      <c r="D16" s="2"/>
      <c r="E16" s="32">
        <v>0</v>
      </c>
      <c r="F16" s="33">
        <v>0.05</v>
      </c>
      <c r="G16" s="2"/>
      <c r="H16" s="35">
        <f>(E16+F16)*($E$6/($E$6+$F$6))</f>
        <v>0</v>
      </c>
      <c r="I16" s="9">
        <v>0.041</v>
      </c>
      <c r="J16" s="2"/>
    </row>
    <row r="17" spans="1:10" ht="15">
      <c r="A17" s="2"/>
      <c r="B17" s="2"/>
      <c r="C17" s="2"/>
      <c r="D17" s="2"/>
      <c r="E17" s="2"/>
      <c r="F17" s="2"/>
      <c r="G17" s="2"/>
      <c r="H17" s="34"/>
      <c r="I17" s="2"/>
      <c r="J17" s="2"/>
    </row>
    <row r="18" spans="1:10" ht="15">
      <c r="A18" s="2"/>
      <c r="B18" s="31" t="s">
        <v>17</v>
      </c>
      <c r="C18" s="2"/>
      <c r="D18" s="2"/>
      <c r="E18" s="2"/>
      <c r="F18" s="2"/>
      <c r="G18" s="2"/>
      <c r="H18" s="34"/>
      <c r="I18" s="2"/>
      <c r="J18" s="2"/>
    </row>
    <row r="19" spans="1:10" ht="15">
      <c r="A19" s="2">
        <v>23</v>
      </c>
      <c r="B19" s="2" t="s">
        <v>18</v>
      </c>
      <c r="C19" s="2"/>
      <c r="D19" s="2"/>
      <c r="E19" s="36">
        <v>0</v>
      </c>
      <c r="F19" s="37">
        <v>0.45</v>
      </c>
      <c r="G19" s="38"/>
      <c r="H19" s="39">
        <f>(E19+F19)*($E$6/($E$6+$F$6))</f>
        <v>0</v>
      </c>
      <c r="I19" s="40">
        <v>0.39</v>
      </c>
      <c r="J19" s="2"/>
    </row>
    <row r="20" spans="1:10" ht="15">
      <c r="A20" s="2">
        <v>24</v>
      </c>
      <c r="B20" s="2" t="s">
        <v>19</v>
      </c>
      <c r="C20" s="2"/>
      <c r="D20" s="2"/>
      <c r="E20" s="36">
        <v>0</v>
      </c>
      <c r="F20" s="37">
        <v>0.55</v>
      </c>
      <c r="G20" s="2"/>
      <c r="H20" s="39">
        <f>(E20+F20)*($E$6/($E$6+$F$6))</f>
        <v>0</v>
      </c>
      <c r="I20" s="40">
        <v>0.53</v>
      </c>
      <c r="J20" s="2"/>
    </row>
    <row r="22" spans="8:9" ht="12.75">
      <c r="H22" s="41"/>
      <c r="I22" s="41"/>
    </row>
  </sheetData>
  <sheetProtection/>
  <mergeCells count="1">
    <mergeCell ref="B1:H1"/>
  </mergeCells>
  <printOptions/>
  <pageMargins left="0.7500000000000001" right="0.7500000000000001" top="1" bottom="1" header="0.5" footer="0.5"/>
  <pageSetup fitToHeight="0" fitToWidth="0" orientation="portrait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2017-01-24T20:47:34Z</dcterms:created>
  <dcterms:modified xsi:type="dcterms:W3CDTF">2017-02-07T14:44:33Z</dcterms:modified>
  <cp:category/>
  <cp:version/>
  <cp:contentType/>
  <cp:contentStatus/>
</cp:coreProperties>
</file>